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Отправка 9.08.2020\Модуль_3_Раздел_6_Тема_1\"/>
    </mc:Choice>
  </mc:AlternateContent>
  <bookViews>
    <workbookView xWindow="0" yWindow="0" windowWidth="14304" windowHeight="4788"/>
  </bookViews>
  <sheets>
    <sheet name="Проверка на нормальность" sheetId="4" r:id="rId1"/>
  </sheets>
  <definedNames>
    <definedName name="Min">'Проверка на нормальность'!$B$208</definedName>
    <definedName name="sigma">'Проверка на нормальность'!$B$212</definedName>
    <definedName name="Диапазон_значений">#REF!</definedName>
    <definedName name="зн">'Проверка на нормальность'!$B$5:$B$205</definedName>
    <definedName name="Значения_величины">#REF!</definedName>
    <definedName name="Количество">'Проверка на нормальность'!$B$207</definedName>
    <definedName name="Коэфф">#REF!</definedName>
    <definedName name="Среднее">'Проверка на нормальность'!$B$206</definedName>
    <definedName name="шир">'Проверка на нормальность'!$H$3</definedName>
    <definedName name="Ширина">#REF!</definedName>
  </definedNames>
  <calcPr calcId="162913"/>
</workbook>
</file>

<file path=xl/calcChain.xml><?xml version="1.0" encoding="utf-8"?>
<calcChain xmlns="http://schemas.openxmlformats.org/spreadsheetml/2006/main">
  <c r="N15" i="4" l="1"/>
  <c r="K15" i="4" l="1"/>
  <c r="B207" i="4" l="1"/>
  <c r="B215" i="4"/>
  <c r="B216" i="4" s="1"/>
  <c r="B208" i="4"/>
  <c r="B206" i="4"/>
  <c r="B209" i="4" s="1"/>
  <c r="B210" i="4" s="1"/>
  <c r="H3" i="4" s="1"/>
  <c r="B212" i="4"/>
  <c r="B214" i="4"/>
  <c r="B213" i="4"/>
  <c r="B211" i="4"/>
  <c r="B217" i="4" l="1"/>
  <c r="E9" i="4"/>
  <c r="E7" i="4" s="1"/>
  <c r="E10" i="4"/>
  <c r="K6" i="4"/>
  <c r="G10" i="4"/>
  <c r="F12" i="4" s="1"/>
  <c r="F13" i="4" s="1"/>
  <c r="I9" i="4"/>
  <c r="K10" i="4"/>
  <c r="M9" i="4"/>
  <c r="M7" i="4" s="1"/>
  <c r="L6" i="4"/>
  <c r="F10" i="4"/>
  <c r="E12" i="4" s="1"/>
  <c r="E13" i="4" s="1"/>
  <c r="M6" i="4"/>
  <c r="J10" i="4"/>
  <c r="L9" i="4"/>
  <c r="L7" i="4" s="1"/>
  <c r="N6" i="4"/>
  <c r="G6" i="4"/>
  <c r="E6" i="4"/>
  <c r="F9" i="4"/>
  <c r="F7" i="4" s="1"/>
  <c r="L10" i="4"/>
  <c r="K12" i="4" s="1"/>
  <c r="K13" i="4" s="1"/>
  <c r="H9" i="4"/>
  <c r="H7" i="4" s="1"/>
  <c r="H10" i="4"/>
  <c r="N10" i="4"/>
  <c r="F6" i="4"/>
  <c r="I6" i="4"/>
  <c r="J9" i="4"/>
  <c r="J7" i="4" s="1"/>
  <c r="N9" i="4"/>
  <c r="J6" i="4"/>
  <c r="I10" i="4"/>
  <c r="H12" i="4" s="1"/>
  <c r="H13" i="4" s="1"/>
  <c r="M10" i="4"/>
  <c r="L12" i="4" s="1"/>
  <c r="L13" i="4" s="1"/>
  <c r="G9" i="4"/>
  <c r="H6" i="4"/>
  <c r="K9" i="4"/>
  <c r="K7" i="4" s="1"/>
  <c r="H14" i="4" l="1"/>
  <c r="H8" i="4"/>
  <c r="K14" i="4"/>
  <c r="K8" i="4"/>
  <c r="E8" i="4"/>
  <c r="E14" i="4"/>
  <c r="M8" i="4"/>
  <c r="N7" i="4"/>
  <c r="J8" i="4"/>
  <c r="G7" i="4"/>
  <c r="J12" i="4"/>
  <c r="J13" i="4" s="1"/>
  <c r="J14" i="4" s="1"/>
  <c r="F8" i="4"/>
  <c r="F14" i="4"/>
  <c r="I7" i="4"/>
  <c r="L14" i="4"/>
  <c r="L8" i="4"/>
  <c r="N12" i="4"/>
  <c r="N13" i="4" s="1"/>
  <c r="M12" i="4"/>
  <c r="M13" i="4" s="1"/>
  <c r="M14" i="4" s="1"/>
  <c r="G12" i="4"/>
  <c r="G13" i="4" s="1"/>
  <c r="I12" i="4"/>
  <c r="I13" i="4" s="1"/>
  <c r="E15" i="4" l="1"/>
  <c r="N8" i="4"/>
  <c r="N14" i="4"/>
  <c r="G14" i="4"/>
  <c r="G8" i="4"/>
  <c r="I8" i="4"/>
  <c r="I14" i="4"/>
  <c r="G15" i="4" l="1"/>
  <c r="D17" i="4" s="1"/>
</calcChain>
</file>

<file path=xl/comments1.xml><?xml version="1.0" encoding="utf-8"?>
<comments xmlns="http://schemas.openxmlformats.org/spreadsheetml/2006/main">
  <authors>
    <author>Шилов Олег Иванович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Проверка нормальности распределения по критерию Хи-квадрат
(C) 2003 Шилов О.И.</t>
        </r>
      </text>
    </comment>
    <comment ref="C3" authorId="0" shapeId="0">
      <text>
        <r>
          <rPr>
            <b/>
            <sz val="8"/>
            <color indexed="81"/>
            <rFont val="Tahoma"/>
            <family val="2"/>
            <charset val="204"/>
          </rPr>
          <t>Доверительная вероятность</t>
        </r>
      </text>
    </comment>
    <comment ref="H3" authorId="0" shapeId="0">
      <text>
        <r>
          <rPr>
            <sz val="8"/>
            <color indexed="81"/>
            <rFont val="Tahoma"/>
            <family val="2"/>
            <charset val="204"/>
          </rPr>
          <t>Ширина интервала гистограммы</t>
        </r>
      </text>
    </comment>
    <comment ref="A4" authorId="0" shapeId="0">
      <text>
        <r>
          <rPr>
            <b/>
            <sz val="8"/>
            <color indexed="81"/>
            <rFont val="Tahoma"/>
            <family val="2"/>
            <charset val="204"/>
          </rPr>
          <t>Для создания нового расчёта создайте копию этого листа командой Переместить/скопировать лист в меню Правка.</t>
        </r>
      </text>
    </comment>
    <comment ref="B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Для вставки нового значения используйте команду "Добавить ячейки", выделив строку </t>
        </r>
        <r>
          <rPr>
            <b/>
            <u/>
            <sz val="10"/>
            <color indexed="81"/>
            <rFont val="Tahoma"/>
            <family val="2"/>
            <charset val="204"/>
          </rPr>
          <t>внутри</t>
        </r>
        <r>
          <rPr>
            <b/>
            <sz val="8"/>
            <color indexed="81"/>
            <rFont val="Tahoma"/>
            <family val="2"/>
            <charset val="204"/>
          </rPr>
          <t xml:space="preserve"> зеленого поля. Пустые ячейки не влияют на результаты расчетов.</t>
        </r>
      </text>
    </comment>
    <comment ref="D12" authorId="0" shapeId="0">
      <text>
        <r>
          <rPr>
            <b/>
            <sz val="8"/>
            <color indexed="81"/>
            <rFont val="Tahoma"/>
            <family val="2"/>
            <charset val="204"/>
          </rPr>
          <t>Вероятности для нормального распределения</t>
        </r>
      </text>
    </comment>
    <comment ref="D13" authorId="0" shapeId="0">
      <text>
        <r>
          <rPr>
            <b/>
            <sz val="8"/>
            <color indexed="81"/>
            <rFont val="Tahoma"/>
            <family val="2"/>
            <charset val="204"/>
          </rPr>
          <t>Повторяемости, рассчитанные по нормальному распределению</t>
        </r>
      </text>
    </comment>
    <comment ref="D14" authorId="0" shapeId="0">
      <text>
        <r>
          <rPr>
            <b/>
            <sz val="8"/>
            <color indexed="81"/>
            <rFont val="Tahoma"/>
            <family val="2"/>
            <charset val="204"/>
          </rPr>
          <t>Элемент статистики Хи-квадрат</t>
        </r>
      </text>
    </comment>
    <comment ref="D15" authorId="0" shapeId="0">
      <text>
        <r>
          <rPr>
            <b/>
            <sz val="8"/>
            <color indexed="81"/>
            <rFont val="Tahoma"/>
            <family val="2"/>
            <charset val="204"/>
          </rPr>
          <t>Значение критерия Пирсона Хи-квадрат</t>
        </r>
      </text>
    </comment>
    <comment ref="K15" authorId="0" shapeId="0">
      <text>
        <r>
          <rPr>
            <b/>
            <sz val="8"/>
            <color indexed="81"/>
            <rFont val="Tahoma"/>
            <family val="2"/>
            <charset val="204"/>
          </rPr>
          <t>Критическое значение Хи-квадрат распределения</t>
        </r>
      </text>
    </comment>
    <comment ref="N15" authorId="0" shapeId="0">
      <text>
        <r>
          <rPr>
            <b/>
            <sz val="8"/>
            <color indexed="81"/>
            <rFont val="Tahoma"/>
            <family val="2"/>
            <charset val="204"/>
          </rPr>
          <t>Вероятность выполнения гипотезы о нормальном распределении величины</t>
        </r>
      </text>
    </comment>
    <comment ref="A205" authorId="0" shapeId="0">
      <text>
        <r>
          <rPr>
            <b/>
            <sz val="8"/>
            <color indexed="81"/>
            <rFont val="Tahoma"/>
            <family val="2"/>
            <charset val="204"/>
          </rPr>
          <t>Для добавления строк нажмите правую кнопку мыши на номере этой строки и выберите комаду "Добавить ячейки"</t>
        </r>
      </text>
    </comment>
    <comment ref="A206" authorId="0" shapeId="0">
      <text>
        <r>
          <rPr>
            <b/>
            <sz val="8"/>
            <color indexed="81"/>
            <rFont val="Tahoma"/>
            <family val="2"/>
            <charset val="204"/>
          </rPr>
          <t>Среднее арифметическое введённых величин</t>
        </r>
      </text>
    </comment>
    <comment ref="A207" authorId="0" shapeId="0">
      <text>
        <r>
          <rPr>
            <b/>
            <sz val="8"/>
            <color indexed="81"/>
            <rFont val="Tahoma"/>
            <family val="2"/>
            <charset val="204"/>
          </rPr>
          <t>Количество непустых значений</t>
        </r>
      </text>
    </comment>
    <comment ref="A208" authorId="0" shapeId="0">
      <text>
        <r>
          <rPr>
            <b/>
            <sz val="8"/>
            <color indexed="81"/>
            <rFont val="Tahoma"/>
            <family val="2"/>
            <charset val="204"/>
          </rPr>
          <t>Наименьшее значение</t>
        </r>
      </text>
    </comment>
    <comment ref="A209" authorId="0" shapeId="0">
      <text>
        <r>
          <rPr>
            <b/>
            <sz val="8"/>
            <color indexed="81"/>
            <rFont val="Tahoma"/>
            <family val="2"/>
            <charset val="204"/>
          </rPr>
          <t>Наибольшее значение</t>
        </r>
      </text>
    </comment>
    <comment ref="A210" authorId="0" shapeId="0">
      <text>
        <r>
          <rPr>
            <b/>
            <sz val="8"/>
            <color indexed="81"/>
            <rFont val="Tahoma"/>
            <family val="2"/>
            <charset val="204"/>
          </rPr>
          <t>Разность наибольшего и наименьшего значений</t>
        </r>
      </text>
    </comment>
    <comment ref="A212" authorId="0" shapeId="0">
      <text>
        <r>
          <rPr>
            <b/>
            <sz val="8"/>
            <color indexed="81"/>
            <rFont val="Tahoma"/>
            <family val="2"/>
            <charset val="204"/>
          </rPr>
          <t>Среднее квадратическое отклонение</t>
        </r>
      </text>
    </comment>
    <comment ref="A213" authorId="0" shapeId="0">
      <text>
        <r>
          <rPr>
            <b/>
            <sz val="8"/>
            <color indexed="81"/>
            <rFont val="Tahoma"/>
            <family val="2"/>
            <charset val="204"/>
          </rPr>
          <t>Наиболее часто встречающееся значение величины</t>
        </r>
      </text>
    </comment>
    <comment ref="A214" authorId="0" shapeId="0">
      <text>
        <r>
          <rPr>
            <b/>
            <sz val="8"/>
            <color indexed="81"/>
            <rFont val="Tahoma"/>
            <family val="2"/>
            <charset val="204"/>
          </rPr>
          <t>Значение, которое делит статистический ряд на две равные по сумме частот части</t>
        </r>
      </text>
    </comment>
    <comment ref="A215" authorId="0" shapeId="0">
      <text>
        <r>
          <rPr>
            <b/>
            <sz val="8"/>
            <color indexed="81"/>
            <rFont val="Tahoma"/>
            <family val="2"/>
            <charset val="204"/>
          </rPr>
          <t>Уточнённое среднее квадратическое отклонение</t>
        </r>
      </text>
    </comment>
    <comment ref="A216" authorId="0" shapeId="0">
      <text>
        <r>
          <rPr>
            <b/>
            <sz val="8"/>
            <color indexed="81"/>
            <rFont val="Tahoma"/>
            <family val="2"/>
            <charset val="204"/>
          </rPr>
          <t>Абсолютная погрешность (ошибка среднего)</t>
        </r>
      </text>
    </comment>
    <comment ref="A217" authorId="0" shapeId="0">
      <text>
        <r>
          <rPr>
            <b/>
            <sz val="8"/>
            <color indexed="81"/>
            <rFont val="Tahoma"/>
            <family val="2"/>
            <charset val="204"/>
          </rPr>
          <t>Доверительный интервал (уровень значимости содержится в формуле в ячейке справа, по умолчанию 0,05)</t>
        </r>
      </text>
    </comment>
  </commentList>
</comments>
</file>

<file path=xl/sharedStrings.xml><?xml version="1.0" encoding="utf-8"?>
<sst xmlns="http://schemas.openxmlformats.org/spreadsheetml/2006/main" count="33" uniqueCount="33">
  <si>
    <t>Значения величины</t>
  </si>
  <si>
    <t>№</t>
  </si>
  <si>
    <t>Среднее</t>
  </si>
  <si>
    <t>Дисперсия</t>
  </si>
  <si>
    <t>Мода</t>
  </si>
  <si>
    <t>Медиана</t>
  </si>
  <si>
    <t>Показатель</t>
  </si>
  <si>
    <t>s</t>
  </si>
  <si>
    <t>Количество</t>
  </si>
  <si>
    <t>S</t>
  </si>
  <si>
    <t>e</t>
  </si>
  <si>
    <t>Интервальная таблица</t>
  </si>
  <si>
    <t>Интервал</t>
  </si>
  <si>
    <t>Частота</t>
  </si>
  <si>
    <t>Повторяемость</t>
  </si>
  <si>
    <t>Эту строку лучше оставить пустой</t>
  </si>
  <si>
    <t>m</t>
  </si>
  <si>
    <t>Min</t>
  </si>
  <si>
    <t>Max</t>
  </si>
  <si>
    <t>Размах</t>
  </si>
  <si>
    <t>Ширина интервала =</t>
  </si>
  <si>
    <t>Параметры соответствующего нормального распределения</t>
  </si>
  <si>
    <t>p</t>
  </si>
  <si>
    <t>m=p*N</t>
  </si>
  <si>
    <t>(n-m)^2/m</t>
  </si>
  <si>
    <t>Подписи по X</t>
  </si>
  <si>
    <t>Накопл. сумма</t>
  </si>
  <si>
    <t>Проверка распределения на нормальность методом Пирсона</t>
  </si>
  <si>
    <t>=</t>
  </si>
  <si>
    <t>критического значения</t>
  </si>
  <si>
    <t>Доверительная вероятность =</t>
  </si>
  <si>
    <t>Для получения справки поместите курсор мыши над ячейкой с красным уголком</t>
  </si>
  <si>
    <t>с  надёжностью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</si>
</sst>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р_._-;\-* #,##0_р_._-;_-* &quot;-&quot;_р_._-;_-@_-"/>
    <numFmt numFmtId="165" formatCode="0.000"/>
    <numFmt numFmtId="166" formatCode="0.0%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4"/>
      <name val="Symbol"/>
      <family val="1"/>
      <charset val="2"/>
    </font>
    <font>
      <sz val="18"/>
      <name val="Arial Cyr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2"/>
      <color indexed="10"/>
      <name val="Arial Cyr"/>
      <family val="2"/>
      <charset val="204"/>
    </font>
    <font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color indexed="57"/>
      <name val="Arial Cyr"/>
      <family val="2"/>
      <charset val="204"/>
    </font>
    <font>
      <b/>
      <sz val="8"/>
      <color indexed="81"/>
      <name val="Tahoma"/>
      <family val="2"/>
      <charset val="204"/>
    </font>
    <font>
      <b/>
      <u/>
      <sz val="10"/>
      <color indexed="81"/>
      <name val="Tahoma"/>
      <family val="2"/>
      <charset val="204"/>
    </font>
    <font>
      <sz val="10"/>
      <color indexed="9"/>
      <name val="Arial Cyr"/>
      <family val="2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sz val="14"/>
      <name val="Arial Cyr"/>
      <family val="2"/>
      <charset val="204"/>
    </font>
    <font>
      <sz val="16"/>
      <name val="Arial Cyr"/>
      <family val="2"/>
      <charset val="204"/>
    </font>
    <font>
      <b/>
      <sz val="14"/>
      <color indexed="54"/>
      <name val="Arial Cyr"/>
      <family val="2"/>
      <charset val="204"/>
    </font>
    <font>
      <i/>
      <sz val="10"/>
      <color indexed="54"/>
      <name val="Arial Cyr"/>
      <family val="2"/>
      <charset val="204"/>
    </font>
    <font>
      <sz val="8"/>
      <color indexed="81"/>
      <name val="Tahoma"/>
      <family val="2"/>
      <charset val="204"/>
    </font>
    <font>
      <sz val="20"/>
      <name val="Arial Cyr"/>
      <family val="2"/>
      <charset val="204"/>
    </font>
    <font>
      <b/>
      <sz val="20"/>
      <color indexed="8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family val="2"/>
      <charset val="204"/>
    </font>
    <font>
      <b/>
      <sz val="10"/>
      <color indexed="54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darkUp"/>
    </fill>
    <fill>
      <patternFill patternType="solid">
        <fgColor indexed="42"/>
        <bgColor indexed="64"/>
      </patternFill>
    </fill>
    <fill>
      <patternFill patternType="lightGray">
        <bgColor indexed="42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/>
    </xf>
    <xf numFmtId="0" fontId="4" fillId="2" borderId="1" xfId="2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8" fillId="2" borderId="1" xfId="2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Protection="1"/>
    <xf numFmtId="0" fontId="0" fillId="0" borderId="6" xfId="0" applyFill="1" applyBorder="1" applyAlignment="1">
      <alignment horizontal="center" vertical="center" wrapText="1"/>
    </xf>
    <xf numFmtId="0" fontId="4" fillId="5" borderId="2" xfId="2" applyNumberFormat="1" applyFont="1" applyFill="1" applyBorder="1" applyProtection="1">
      <protection locked="0"/>
    </xf>
    <xf numFmtId="0" fontId="4" fillId="5" borderId="3" xfId="2" applyNumberFormat="1" applyFont="1" applyFill="1" applyBorder="1" applyProtection="1">
      <protection locked="0"/>
    </xf>
    <xf numFmtId="0" fontId="4" fillId="5" borderId="7" xfId="2" applyNumberFormat="1" applyFont="1" applyFill="1" applyBorder="1" applyProtection="1">
      <protection locked="0"/>
    </xf>
    <xf numFmtId="0" fontId="4" fillId="6" borderId="4" xfId="2" applyNumberFormat="1" applyFont="1" applyFill="1" applyBorder="1" applyProtection="1">
      <protection locked="0"/>
    </xf>
    <xf numFmtId="0" fontId="0" fillId="5" borderId="8" xfId="0" applyFill="1" applyBorder="1"/>
    <xf numFmtId="0" fontId="0" fillId="5" borderId="9" xfId="0" applyFill="1" applyBorder="1"/>
    <xf numFmtId="0" fontId="13" fillId="0" borderId="0" xfId="0" applyFont="1"/>
    <xf numFmtId="165" fontId="0" fillId="9" borderId="8" xfId="0" applyNumberFormat="1" applyFill="1" applyBorder="1"/>
    <xf numFmtId="165" fontId="0" fillId="9" borderId="9" xfId="0" applyNumberFormat="1" applyFill="1" applyBorder="1"/>
    <xf numFmtId="0" fontId="18" fillId="0" borderId="0" xfId="0" applyFont="1"/>
    <xf numFmtId="0" fontId="18" fillId="0" borderId="0" xfId="0" applyFont="1" applyAlignment="1">
      <alignment horizontal="left"/>
    </xf>
    <xf numFmtId="0" fontId="13" fillId="2" borderId="12" xfId="0" applyFont="1" applyFill="1" applyBorder="1"/>
    <xf numFmtId="0" fontId="13" fillId="2" borderId="11" xfId="0" applyFont="1" applyFill="1" applyBorder="1"/>
    <xf numFmtId="165" fontId="0" fillId="9" borderId="13" xfId="0" applyNumberFormat="1" applyFill="1" applyBorder="1"/>
    <xf numFmtId="165" fontId="0" fillId="9" borderId="10" xfId="0" applyNumberFormat="1" applyFill="1" applyBorder="1"/>
    <xf numFmtId="0" fontId="13" fillId="10" borderId="8" xfId="0" applyFont="1" applyFill="1" applyBorder="1"/>
    <xf numFmtId="0" fontId="13" fillId="10" borderId="9" xfId="0" applyFont="1" applyFill="1" applyBorder="1"/>
    <xf numFmtId="165" fontId="0" fillId="10" borderId="8" xfId="0" applyNumberFormat="1" applyFill="1" applyBorder="1"/>
    <xf numFmtId="165" fontId="0" fillId="10" borderId="9" xfId="0" applyNumberFormat="1" applyFill="1" applyBorder="1"/>
    <xf numFmtId="165" fontId="0" fillId="11" borderId="14" xfId="0" applyNumberFormat="1" applyFill="1" applyBorder="1"/>
    <xf numFmtId="165" fontId="0" fillId="11" borderId="15" xfId="0" applyNumberFormat="1" applyFill="1" applyBorder="1"/>
    <xf numFmtId="0" fontId="0" fillId="5" borderId="16" xfId="0" applyFill="1" applyBorder="1"/>
    <xf numFmtId="165" fontId="0" fillId="9" borderId="16" xfId="0" applyNumberFormat="1" applyFill="1" applyBorder="1"/>
    <xf numFmtId="0" fontId="13" fillId="10" borderId="16" xfId="0" applyFont="1" applyFill="1" applyBorder="1"/>
    <xf numFmtId="0" fontId="13" fillId="2" borderId="17" xfId="0" applyFont="1" applyFill="1" applyBorder="1"/>
    <xf numFmtId="0" fontId="13" fillId="5" borderId="3" xfId="0" applyFont="1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165" fontId="0" fillId="9" borderId="18" xfId="0" applyNumberFormat="1" applyFill="1" applyBorder="1"/>
    <xf numFmtId="165" fontId="0" fillId="10" borderId="16" xfId="0" applyNumberFormat="1" applyFill="1" applyBorder="1"/>
    <xf numFmtId="165" fontId="0" fillId="11" borderId="19" xfId="0" applyNumberFormat="1" applyFill="1" applyBorder="1"/>
    <xf numFmtId="0" fontId="0" fillId="9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22" fillId="3" borderId="21" xfId="0" applyFont="1" applyFill="1" applyBorder="1" applyAlignment="1">
      <alignment horizontal="center" vertical="center"/>
    </xf>
    <xf numFmtId="165" fontId="4" fillId="2" borderId="1" xfId="0" applyNumberFormat="1" applyFont="1" applyFill="1" applyBorder="1"/>
    <xf numFmtId="165" fontId="9" fillId="2" borderId="1" xfId="0" applyNumberFormat="1" applyFont="1" applyFill="1" applyBorder="1"/>
    <xf numFmtId="165" fontId="7" fillId="2" borderId="26" xfId="0" applyNumberFormat="1" applyFont="1" applyFill="1" applyBorder="1"/>
    <xf numFmtId="165" fontId="4" fillId="2" borderId="1" xfId="2" applyNumberFormat="1" applyFont="1" applyFill="1" applyBorder="1" applyAlignment="1">
      <alignment horizontal="right"/>
    </xf>
    <xf numFmtId="165" fontId="6" fillId="2" borderId="27" xfId="2" applyNumberFormat="1" applyFont="1" applyFill="1" applyBorder="1" applyAlignment="1">
      <alignment horizontal="right"/>
    </xf>
    <xf numFmtId="0" fontId="22" fillId="2" borderId="2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12" borderId="5" xfId="0" applyFont="1" applyFill="1" applyBorder="1" applyAlignment="1">
      <alignment horizontal="right" vertical="center"/>
    </xf>
    <xf numFmtId="0" fontId="16" fillId="12" borderId="29" xfId="0" applyFont="1" applyFill="1" applyBorder="1" applyAlignment="1">
      <alignment horizontal="right" vertical="center"/>
    </xf>
    <xf numFmtId="0" fontId="21" fillId="14" borderId="0" xfId="0" applyFont="1" applyFill="1" applyAlignment="1">
      <alignment horizontal="left"/>
    </xf>
    <xf numFmtId="0" fontId="23" fillId="12" borderId="31" xfId="0" applyFont="1" applyFill="1" applyBorder="1" applyAlignment="1">
      <alignment horizontal="center" vertical="center" wrapText="1"/>
    </xf>
    <xf numFmtId="0" fontId="23" fillId="12" borderId="30" xfId="0" applyFont="1" applyFill="1" applyBorder="1" applyAlignment="1">
      <alignment horizontal="center" vertical="center" wrapText="1"/>
    </xf>
    <xf numFmtId="166" fontId="8" fillId="12" borderId="25" xfId="1" applyNumberFormat="1" applyFont="1" applyFill="1" applyBorder="1" applyAlignment="1">
      <alignment horizontal="center" vertical="center"/>
    </xf>
    <xf numFmtId="166" fontId="8" fillId="12" borderId="32" xfId="1" applyNumberFormat="1" applyFont="1" applyFill="1" applyBorder="1" applyAlignment="1">
      <alignment horizontal="center" vertical="center"/>
    </xf>
    <xf numFmtId="165" fontId="15" fillId="12" borderId="31" xfId="0" applyNumberFormat="1" applyFont="1" applyFill="1" applyBorder="1" applyAlignment="1">
      <alignment horizontal="center" vertical="center"/>
    </xf>
    <xf numFmtId="165" fontId="15" fillId="12" borderId="30" xfId="0" applyNumberFormat="1" applyFont="1" applyFill="1" applyBorder="1" applyAlignment="1">
      <alignment horizontal="center" vertical="center"/>
    </xf>
    <xf numFmtId="0" fontId="8" fillId="12" borderId="31" xfId="0" applyFont="1" applyFill="1" applyBorder="1" applyAlignment="1">
      <alignment horizontal="center" vertical="center"/>
    </xf>
    <xf numFmtId="0" fontId="8" fillId="12" borderId="30" xfId="0" applyFont="1" applyFill="1" applyBorder="1" applyAlignment="1">
      <alignment horizontal="center" vertical="center"/>
    </xf>
    <xf numFmtId="0" fontId="20" fillId="12" borderId="31" xfId="0" applyFont="1" applyFill="1" applyBorder="1" applyAlignment="1">
      <alignment horizontal="center" vertical="center"/>
    </xf>
    <xf numFmtId="0" fontId="20" fillId="12" borderId="30" xfId="0" applyFont="1" applyFill="1" applyBorder="1" applyAlignment="1">
      <alignment horizontal="center" vertical="center"/>
    </xf>
    <xf numFmtId="165" fontId="16" fillId="12" borderId="31" xfId="0" applyNumberFormat="1" applyFont="1" applyFill="1" applyBorder="1" applyAlignment="1">
      <alignment horizontal="center" vertical="center"/>
    </xf>
    <xf numFmtId="165" fontId="16" fillId="12" borderId="30" xfId="0" applyNumberFormat="1" applyFont="1" applyFill="1" applyBorder="1" applyAlignment="1">
      <alignment horizontal="center" vertical="center"/>
    </xf>
    <xf numFmtId="0" fontId="3" fillId="13" borderId="28" xfId="0" applyFont="1" applyFill="1" applyBorder="1" applyAlignment="1">
      <alignment horizontal="center" vertical="center"/>
    </xf>
    <xf numFmtId="0" fontId="3" fillId="13" borderId="23" xfId="0" applyFont="1" applyFill="1" applyBorder="1" applyAlignment="1">
      <alignment horizontal="center" vertical="center"/>
    </xf>
    <xf numFmtId="0" fontId="3" fillId="13" borderId="24" xfId="0" applyFont="1" applyFill="1" applyBorder="1" applyAlignment="1">
      <alignment horizontal="center" vertical="center"/>
    </xf>
    <xf numFmtId="0" fontId="3" fillId="15" borderId="28" xfId="0" applyFont="1" applyFill="1" applyBorder="1" applyAlignment="1">
      <alignment horizontal="center" vertical="center"/>
    </xf>
    <xf numFmtId="0" fontId="3" fillId="15" borderId="23" xfId="0" applyFont="1" applyFill="1" applyBorder="1" applyAlignment="1">
      <alignment horizontal="center" vertical="center"/>
    </xf>
    <xf numFmtId="0" fontId="3" fillId="15" borderId="24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3">
    <cellStyle name="Обычный" xfId="0" builtinId="0"/>
    <cellStyle name="Процентный" xfId="1" builtinId="5"/>
    <cellStyle name="Финансовый [0]" xfId="2" builtinId="6"/>
  </cellStyles>
  <dxfs count="1">
    <dxf>
      <font>
        <condense val="0"/>
        <extend val="0"/>
        <color indexed="29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696696819203395E-2"/>
          <c:y val="4.691369336828069E-2"/>
          <c:w val="0.91645301733525053"/>
          <c:h val="0.8617304729226295"/>
        </c:manualLayout>
      </c:layout>
      <c:barChart>
        <c:barDir val="col"/>
        <c:grouping val="clustered"/>
        <c:varyColors val="0"/>
        <c:ser>
          <c:idx val="1"/>
          <c:order val="0"/>
          <c:tx>
            <c:v>Исходные данные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'Проверка на нормальность'!$E$10:$N$10</c:f>
              <c:numCache>
                <c:formatCode>General</c:formatCode>
                <c:ptCount val="10"/>
                <c:pt idx="0">
                  <c:v>60</c:v>
                </c:pt>
                <c:pt idx="1">
                  <c:v>62.1</c:v>
                </c:pt>
                <c:pt idx="2">
                  <c:v>64.2</c:v>
                </c:pt>
                <c:pt idx="3">
                  <c:v>66.3</c:v>
                </c:pt>
                <c:pt idx="4">
                  <c:v>68.400000000000006</c:v>
                </c:pt>
                <c:pt idx="5">
                  <c:v>70.5</c:v>
                </c:pt>
                <c:pt idx="6">
                  <c:v>72.599999999999994</c:v>
                </c:pt>
                <c:pt idx="7">
                  <c:v>74.7</c:v>
                </c:pt>
                <c:pt idx="8">
                  <c:v>76.8</c:v>
                </c:pt>
                <c:pt idx="9">
                  <c:v>78.900000000000006</c:v>
                </c:pt>
              </c:numCache>
            </c:numRef>
          </c:cat>
          <c:val>
            <c:numRef>
              <c:f>'Проверка на нормальность'!$E$8:$N$8</c:f>
              <c:numCache>
                <c:formatCode>0.000</c:formatCode>
                <c:ptCount val="10"/>
                <c:pt idx="0">
                  <c:v>1.4999999999999999E-2</c:v>
                </c:pt>
                <c:pt idx="1">
                  <c:v>3.5000000000000003E-2</c:v>
                </c:pt>
                <c:pt idx="2">
                  <c:v>0.08</c:v>
                </c:pt>
                <c:pt idx="3">
                  <c:v>0.13500000000000001</c:v>
                </c:pt>
                <c:pt idx="4">
                  <c:v>0.20499999999999999</c:v>
                </c:pt>
                <c:pt idx="5">
                  <c:v>0.185</c:v>
                </c:pt>
                <c:pt idx="6">
                  <c:v>0.19</c:v>
                </c:pt>
                <c:pt idx="7">
                  <c:v>0.09</c:v>
                </c:pt>
                <c:pt idx="8">
                  <c:v>4.4999999999999998E-2</c:v>
                </c:pt>
                <c:pt idx="9">
                  <c:v>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05-4DDF-BC09-D7DABD25C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795800"/>
        <c:axId val="315795016"/>
      </c:barChart>
      <c:lineChart>
        <c:grouping val="standard"/>
        <c:varyColors val="0"/>
        <c:ser>
          <c:idx val="0"/>
          <c:order val="1"/>
          <c:tx>
            <c:v>Нормальное распределение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'Проверка на нормальность'!$E$10:$N$10</c:f>
              <c:numCache>
                <c:formatCode>General</c:formatCode>
                <c:ptCount val="10"/>
                <c:pt idx="0">
                  <c:v>60</c:v>
                </c:pt>
                <c:pt idx="1">
                  <c:v>62.1</c:v>
                </c:pt>
                <c:pt idx="2">
                  <c:v>64.2</c:v>
                </c:pt>
                <c:pt idx="3">
                  <c:v>66.3</c:v>
                </c:pt>
                <c:pt idx="4">
                  <c:v>68.400000000000006</c:v>
                </c:pt>
                <c:pt idx="5">
                  <c:v>70.5</c:v>
                </c:pt>
                <c:pt idx="6">
                  <c:v>72.599999999999994</c:v>
                </c:pt>
                <c:pt idx="7">
                  <c:v>74.7</c:v>
                </c:pt>
                <c:pt idx="8">
                  <c:v>76.8</c:v>
                </c:pt>
                <c:pt idx="9">
                  <c:v>78.900000000000006</c:v>
                </c:pt>
              </c:numCache>
            </c:numRef>
          </c:cat>
          <c:val>
            <c:numRef>
              <c:f>'Проверка на нормальность'!$E$12:$N$12</c:f>
              <c:numCache>
                <c:formatCode>0.000</c:formatCode>
                <c:ptCount val="10"/>
                <c:pt idx="0">
                  <c:v>1.1959090923494394E-2</c:v>
                </c:pt>
                <c:pt idx="1">
                  <c:v>3.1283392464563187E-2</c:v>
                </c:pt>
                <c:pt idx="2">
                  <c:v>7.7750822837106284E-2</c:v>
                </c:pt>
                <c:pt idx="3">
                  <c:v>0.14471892423651084</c:v>
                </c:pt>
                <c:pt idx="4">
                  <c:v>0.20175808427688774</c:v>
                </c:pt>
                <c:pt idx="5">
                  <c:v>0.21069418134995671</c:v>
                </c:pt>
                <c:pt idx="6">
                  <c:v>0.16481402034606929</c:v>
                </c:pt>
                <c:pt idx="7">
                  <c:v>9.6567948277472837E-2</c:v>
                </c:pt>
                <c:pt idx="8">
                  <c:v>4.2376045281461328E-2</c:v>
                </c:pt>
                <c:pt idx="9">
                  <c:v>1.8077490006477404E-2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E05-4DDF-BC09-D7DABD25C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794624"/>
        <c:axId val="315793840"/>
      </c:lineChart>
      <c:catAx>
        <c:axId val="3157958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5795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5795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315795800"/>
        <c:crosses val="autoZero"/>
        <c:crossBetween val="between"/>
      </c:valAx>
      <c:catAx>
        <c:axId val="31579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5793840"/>
        <c:crosses val="autoZero"/>
        <c:auto val="0"/>
        <c:lblAlgn val="ctr"/>
        <c:lblOffset val="100"/>
        <c:noMultiLvlLbl val="0"/>
      </c:catAx>
      <c:valAx>
        <c:axId val="315793840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extTo"/>
        <c:crossAx val="31579462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FF" mc:Ignorable="a14" a14:legacySpreadsheetColorIndex="24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24">
                <a:gamma/>
                <a:tint val="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879223117684011"/>
          <c:y val="0.40987753153339973"/>
          <c:w val="0.23521865662321295"/>
          <c:h val="0.1530867888859685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18</xdr:row>
      <xdr:rowOff>57150</xdr:rowOff>
    </xdr:from>
    <xdr:to>
      <xdr:col>13</xdr:col>
      <xdr:colOff>542925</xdr:colOff>
      <xdr:row>38</xdr:row>
      <xdr:rowOff>104775</xdr:rowOff>
    </xdr:to>
    <xdr:graphicFrame macro="">
      <xdr:nvGraphicFramePr>
        <xdr:cNvPr id="50177" name="Диаграмма 1">
          <a:extLst>
            <a:ext uri="{FF2B5EF4-FFF2-40B4-BE49-F238E27FC236}">
              <a16:creationId xmlns:a16="http://schemas.microsoft.com/office/drawing/2014/main" xmlns="" id="{90103A2B-BDF5-4BC7-933E-73BD2287D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350520</xdr:colOff>
          <xdr:row>14</xdr:row>
          <xdr:rowOff>22860</xdr:rowOff>
        </xdr:from>
        <xdr:to>
          <xdr:col>3</xdr:col>
          <xdr:colOff>632460</xdr:colOff>
          <xdr:row>15</xdr:row>
          <xdr:rowOff>182880</xdr:rowOff>
        </xdr:to>
        <xdr:sp macro="" textlink="">
          <xdr:nvSpPr>
            <xdr:cNvPr id="50194" name="Object 18" hidden="1">
              <a:extLst>
                <a:ext uri="{63B3BB69-23CF-44E3-9099-C40C66FF867C}">
                  <a14:compatExt spid="_x0000_s50194"/>
                </a:ext>
                <a:ext uri="{FF2B5EF4-FFF2-40B4-BE49-F238E27FC236}">
                  <a16:creationId xmlns:a16="http://schemas.microsoft.com/office/drawing/2014/main" xmlns="" id="{5D4D1087-4B27-4260-8D93-5772AE3CA4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indexed="46"/>
  </sheetPr>
  <dimension ref="A1:P217"/>
  <sheetViews>
    <sheetView showGridLines="0" tabSelected="1" zoomScaleNormal="100" workbookViewId="0">
      <selection activeCell="P16" sqref="P16"/>
    </sheetView>
  </sheetViews>
  <sheetFormatPr defaultRowHeight="13.2" x14ac:dyDescent="0.25"/>
  <cols>
    <col min="1" max="1" width="16.33203125" customWidth="1"/>
    <col min="2" max="2" width="12.6640625" customWidth="1"/>
    <col min="4" max="4" width="14.33203125" customWidth="1"/>
    <col min="5" max="5" width="9.5546875" bestFit="1" customWidth="1"/>
    <col min="6" max="6" width="9.5546875" customWidth="1"/>
    <col min="7" max="7" width="9.6640625" customWidth="1"/>
    <col min="8" max="9" width="9.5546875" bestFit="1" customWidth="1"/>
    <col min="10" max="10" width="11.109375" customWidth="1"/>
    <col min="11" max="11" width="9.88671875" bestFit="1" customWidth="1"/>
    <col min="12" max="14" width="9.5546875" bestFit="1" customWidth="1"/>
  </cols>
  <sheetData>
    <row r="1" spans="1:16" x14ac:dyDescent="0.25">
      <c r="A1" s="64" t="s">
        <v>31</v>
      </c>
      <c r="B1" s="64"/>
      <c r="C1" s="64"/>
      <c r="D1" s="64"/>
      <c r="E1" s="64"/>
      <c r="F1" s="64"/>
      <c r="G1" s="64"/>
      <c r="H1" s="64"/>
    </row>
    <row r="2" spans="1:16" ht="22.5" customHeight="1" x14ac:dyDescent="0.25">
      <c r="A2" s="86" t="s">
        <v>27</v>
      </c>
      <c r="B2" s="86"/>
      <c r="C2" s="86"/>
      <c r="D2" s="86"/>
      <c r="E2" s="86"/>
      <c r="F2" s="86"/>
      <c r="G2" s="86"/>
      <c r="H2" s="86"/>
    </row>
    <row r="3" spans="1:16" ht="13.8" thickBot="1" x14ac:dyDescent="0.3">
      <c r="A3" s="22" t="s">
        <v>30</v>
      </c>
      <c r="C3" s="63">
        <v>0.95</v>
      </c>
      <c r="F3" s="22" t="s">
        <v>20</v>
      </c>
      <c r="G3" s="22"/>
      <c r="H3" s="23">
        <f>B210/COUNT(E5:N5)</f>
        <v>2.1</v>
      </c>
      <c r="J3" s="22"/>
    </row>
    <row r="4" spans="1:16" ht="25.5" customHeight="1" thickBot="1" x14ac:dyDescent="0.3">
      <c r="A4" s="56" t="s">
        <v>6</v>
      </c>
      <c r="B4" s="62" t="s">
        <v>0</v>
      </c>
      <c r="C4" s="1"/>
      <c r="D4" s="80" t="s">
        <v>11</v>
      </c>
      <c r="E4" s="81"/>
      <c r="F4" s="81"/>
      <c r="G4" s="81"/>
      <c r="H4" s="81"/>
      <c r="I4" s="81"/>
      <c r="J4" s="81"/>
      <c r="K4" s="81"/>
      <c r="L4" s="81"/>
      <c r="M4" s="81"/>
      <c r="N4" s="82"/>
    </row>
    <row r="5" spans="1:16" ht="15.6" thickBot="1" x14ac:dyDescent="0.3">
      <c r="A5" s="6"/>
      <c r="B5" s="13">
        <v>65</v>
      </c>
      <c r="C5" s="10"/>
      <c r="D5" s="52" t="s">
        <v>1</v>
      </c>
      <c r="E5" s="53">
        <v>1</v>
      </c>
      <c r="F5" s="54">
        <v>2</v>
      </c>
      <c r="G5" s="54">
        <v>3</v>
      </c>
      <c r="H5" s="54">
        <v>4</v>
      </c>
      <c r="I5" s="54">
        <v>5</v>
      </c>
      <c r="J5" s="54">
        <v>6</v>
      </c>
      <c r="K5" s="54">
        <v>7</v>
      </c>
      <c r="L5" s="54">
        <v>8</v>
      </c>
      <c r="M5" s="54">
        <v>9</v>
      </c>
      <c r="N5" s="55">
        <v>10</v>
      </c>
    </row>
    <row r="6" spans="1:16" ht="15" x14ac:dyDescent="0.25">
      <c r="A6" s="7"/>
      <c r="B6" s="14">
        <v>71</v>
      </c>
      <c r="C6" s="11"/>
      <c r="D6" s="48" t="s">
        <v>12</v>
      </c>
      <c r="E6" s="49" t="str">
        <f>VALUE(Min+(E5-1)*шир)&amp;"-"&amp;VALUE(Min+E5*шир)</f>
        <v>60-62,1</v>
      </c>
      <c r="F6" s="50" t="str">
        <f t="shared" ref="F6:N6" si="0">VALUE(Min+(F5-1)*шир)&amp;"-"&amp;VALUE(Min+F5*шир)</f>
        <v>62,1-64,2</v>
      </c>
      <c r="G6" s="50" t="str">
        <f t="shared" si="0"/>
        <v>64,2-66,3</v>
      </c>
      <c r="H6" s="50" t="str">
        <f t="shared" si="0"/>
        <v>66,3-68,4</v>
      </c>
      <c r="I6" s="50" t="str">
        <f t="shared" si="0"/>
        <v>68,4-70,5</v>
      </c>
      <c r="J6" s="50" t="str">
        <f t="shared" si="0"/>
        <v>70,5-72,6</v>
      </c>
      <c r="K6" s="50" t="str">
        <f t="shared" si="0"/>
        <v>72,6-74,7</v>
      </c>
      <c r="L6" s="50" t="str">
        <f t="shared" si="0"/>
        <v>74,7-76,8</v>
      </c>
      <c r="M6" s="50" t="str">
        <f t="shared" si="0"/>
        <v>76,8-78,9</v>
      </c>
      <c r="N6" s="51" t="str">
        <f t="shared" si="0"/>
        <v>78,9-81</v>
      </c>
    </row>
    <row r="7" spans="1:16" ht="15" x14ac:dyDescent="0.25">
      <c r="A7" s="7"/>
      <c r="B7" s="14">
        <v>67</v>
      </c>
      <c r="D7" s="38" t="s">
        <v>14</v>
      </c>
      <c r="E7" s="34">
        <f>E9</f>
        <v>3</v>
      </c>
      <c r="F7" s="17">
        <f t="shared" ref="F7:N7" si="1">F9-E9</f>
        <v>7</v>
      </c>
      <c r="G7" s="17">
        <f t="shared" si="1"/>
        <v>16</v>
      </c>
      <c r="H7" s="17">
        <f t="shared" si="1"/>
        <v>27</v>
      </c>
      <c r="I7" s="17">
        <f t="shared" si="1"/>
        <v>41</v>
      </c>
      <c r="J7" s="17">
        <f t="shared" si="1"/>
        <v>37</v>
      </c>
      <c r="K7" s="17">
        <f t="shared" si="1"/>
        <v>38</v>
      </c>
      <c r="L7" s="17">
        <f t="shared" si="1"/>
        <v>18</v>
      </c>
      <c r="M7" s="17">
        <f t="shared" si="1"/>
        <v>9</v>
      </c>
      <c r="N7" s="18">
        <f t="shared" si="1"/>
        <v>4</v>
      </c>
    </row>
    <row r="8" spans="1:16" ht="15" x14ac:dyDescent="0.25">
      <c r="A8" s="7"/>
      <c r="B8" s="14">
        <v>73</v>
      </c>
      <c r="D8" s="39" t="s">
        <v>13</v>
      </c>
      <c r="E8" s="35">
        <f>E7/COUNT(зн)</f>
        <v>1.4999999999999999E-2</v>
      </c>
      <c r="F8" s="20">
        <f t="shared" ref="F8:N8" si="2">F7/COUNT(зн)</f>
        <v>3.5000000000000003E-2</v>
      </c>
      <c r="G8" s="20">
        <f t="shared" si="2"/>
        <v>0.08</v>
      </c>
      <c r="H8" s="20">
        <f t="shared" si="2"/>
        <v>0.13500000000000001</v>
      </c>
      <c r="I8" s="20">
        <f t="shared" si="2"/>
        <v>0.20499999999999999</v>
      </c>
      <c r="J8" s="20">
        <f t="shared" si="2"/>
        <v>0.185</v>
      </c>
      <c r="K8" s="20">
        <f t="shared" si="2"/>
        <v>0.19</v>
      </c>
      <c r="L8" s="20">
        <f t="shared" si="2"/>
        <v>0.09</v>
      </c>
      <c r="M8" s="20">
        <f t="shared" si="2"/>
        <v>4.4999999999999998E-2</v>
      </c>
      <c r="N8" s="21">
        <f t="shared" si="2"/>
        <v>0.02</v>
      </c>
    </row>
    <row r="9" spans="1:16" ht="15" x14ac:dyDescent="0.25">
      <c r="A9" s="7"/>
      <c r="B9" s="14">
        <v>68</v>
      </c>
      <c r="D9" s="40" t="s">
        <v>26</v>
      </c>
      <c r="E9" s="36">
        <f t="shared" ref="E9:M9" si="3">COUNTIF(зн,"&lt;"&amp;VALUE(Min+E5*шир))</f>
        <v>3</v>
      </c>
      <c r="F9" s="28">
        <f t="shared" si="3"/>
        <v>10</v>
      </c>
      <c r="G9" s="28">
        <f t="shared" si="3"/>
        <v>26</v>
      </c>
      <c r="H9" s="28">
        <f t="shared" si="3"/>
        <v>53</v>
      </c>
      <c r="I9" s="28">
        <f t="shared" si="3"/>
        <v>94</v>
      </c>
      <c r="J9" s="28">
        <f t="shared" si="3"/>
        <v>131</v>
      </c>
      <c r="K9" s="28">
        <f t="shared" si="3"/>
        <v>169</v>
      </c>
      <c r="L9" s="28">
        <f t="shared" si="3"/>
        <v>187</v>
      </c>
      <c r="M9" s="28">
        <f t="shared" si="3"/>
        <v>196</v>
      </c>
      <c r="N9" s="29">
        <f>COUNTIF(зн,"&lt;="&amp;VALUE(Min+N5*шир))</f>
        <v>200</v>
      </c>
    </row>
    <row r="10" spans="1:16" ht="15.6" thickBot="1" x14ac:dyDescent="0.3">
      <c r="A10" s="7"/>
      <c r="B10" s="14">
        <v>68</v>
      </c>
      <c r="D10" s="41" t="s">
        <v>25</v>
      </c>
      <c r="E10" s="37">
        <f t="shared" ref="E10:N10" si="4">MIN(зн)+(E5-1)*шир</f>
        <v>60</v>
      </c>
      <c r="F10" s="24">
        <f t="shared" si="4"/>
        <v>62.1</v>
      </c>
      <c r="G10" s="24">
        <f t="shared" si="4"/>
        <v>64.2</v>
      </c>
      <c r="H10" s="24">
        <f t="shared" si="4"/>
        <v>66.3</v>
      </c>
      <c r="I10" s="24">
        <f t="shared" si="4"/>
        <v>68.400000000000006</v>
      </c>
      <c r="J10" s="24">
        <f t="shared" si="4"/>
        <v>70.5</v>
      </c>
      <c r="K10" s="24">
        <f t="shared" si="4"/>
        <v>72.599999999999994</v>
      </c>
      <c r="L10" s="24">
        <f t="shared" si="4"/>
        <v>74.7</v>
      </c>
      <c r="M10" s="24">
        <f t="shared" si="4"/>
        <v>76.8</v>
      </c>
      <c r="N10" s="25">
        <f t="shared" si="4"/>
        <v>78.900000000000006</v>
      </c>
    </row>
    <row r="11" spans="1:16" ht="23.4" thickBot="1" x14ac:dyDescent="0.3">
      <c r="A11" s="7"/>
      <c r="B11" s="14">
        <v>72</v>
      </c>
      <c r="D11" s="83" t="s">
        <v>21</v>
      </c>
      <c r="E11" s="84"/>
      <c r="F11" s="84"/>
      <c r="G11" s="84"/>
      <c r="H11" s="84"/>
      <c r="I11" s="84"/>
      <c r="J11" s="84"/>
      <c r="K11" s="84"/>
      <c r="L11" s="84"/>
      <c r="M11" s="84"/>
      <c r="N11" s="85"/>
      <c r="O11" s="19"/>
      <c r="P11" s="19"/>
    </row>
    <row r="12" spans="1:16" ht="15" x14ac:dyDescent="0.25">
      <c r="A12" s="7"/>
      <c r="B12" s="14">
        <v>68</v>
      </c>
      <c r="D12" s="45" t="s">
        <v>22</v>
      </c>
      <c r="E12" s="42">
        <f>NORMDIST(F10,Среднее,sigma,TRUE)</f>
        <v>1.1959090923494394E-2</v>
      </c>
      <c r="F12" s="26">
        <f t="shared" ref="F12:M12" si="5">NORMDIST(G10,Среднее,sigma,TRUE)-NORMDIST(F10,Среднее,sigma,TRUE)</f>
        <v>3.1283392464563187E-2</v>
      </c>
      <c r="G12" s="26">
        <f t="shared" si="5"/>
        <v>7.7750822837106284E-2</v>
      </c>
      <c r="H12" s="26">
        <f t="shared" si="5"/>
        <v>0.14471892423651084</v>
      </c>
      <c r="I12" s="26">
        <f t="shared" si="5"/>
        <v>0.20175808427688774</v>
      </c>
      <c r="J12" s="26">
        <f t="shared" si="5"/>
        <v>0.21069418134995671</v>
      </c>
      <c r="K12" s="26">
        <f t="shared" si="5"/>
        <v>0.16481402034606929</v>
      </c>
      <c r="L12" s="26">
        <f t="shared" si="5"/>
        <v>9.6567948277472837E-2</v>
      </c>
      <c r="M12" s="26">
        <f t="shared" si="5"/>
        <v>4.2376045281461328E-2</v>
      </c>
      <c r="N12" s="27">
        <f>1-NORMDIST(N10,Среднее,sigma,TRUE)</f>
        <v>1.8077490006477404E-2</v>
      </c>
      <c r="O12" s="19"/>
      <c r="P12" s="19"/>
    </row>
    <row r="13" spans="1:16" ht="15" x14ac:dyDescent="0.25">
      <c r="A13" s="7"/>
      <c r="B13" s="14">
        <v>67</v>
      </c>
      <c r="D13" s="46" t="s">
        <v>23</v>
      </c>
      <c r="E13" s="43">
        <f>E12*Количество</f>
        <v>2.3918181846988786</v>
      </c>
      <c r="F13" s="30">
        <f t="shared" ref="F13:N13" si="6">F12*Количество</f>
        <v>6.2566784929126378</v>
      </c>
      <c r="G13" s="30">
        <f t="shared" si="6"/>
        <v>15.550164567421257</v>
      </c>
      <c r="H13" s="30">
        <f t="shared" si="6"/>
        <v>28.943784847302169</v>
      </c>
      <c r="I13" s="30">
        <f t="shared" si="6"/>
        <v>40.35161685537755</v>
      </c>
      <c r="J13" s="30">
        <f t="shared" si="6"/>
        <v>42.138836269991344</v>
      </c>
      <c r="K13" s="30">
        <f t="shared" si="6"/>
        <v>32.96280406921386</v>
      </c>
      <c r="L13" s="30">
        <f t="shared" si="6"/>
        <v>19.313589655494567</v>
      </c>
      <c r="M13" s="30">
        <f t="shared" si="6"/>
        <v>8.4752090562922646</v>
      </c>
      <c r="N13" s="31">
        <f t="shared" si="6"/>
        <v>3.6154980012954807</v>
      </c>
    </row>
    <row r="14" spans="1:16" ht="15.6" thickBot="1" x14ac:dyDescent="0.3">
      <c r="A14" s="7"/>
      <c r="B14" s="14">
        <v>70</v>
      </c>
      <c r="D14" s="47" t="s">
        <v>24</v>
      </c>
      <c r="E14" s="44">
        <f t="shared" ref="E14:N14" si="7">(E7-E13)^2/E13</f>
        <v>0.15464600228780956</v>
      </c>
      <c r="F14" s="32">
        <f t="shared" si="7"/>
        <v>8.8309933701166202E-2</v>
      </c>
      <c r="G14" s="32">
        <f t="shared" si="7"/>
        <v>1.3012847261259657E-2</v>
      </c>
      <c r="H14" s="32">
        <f t="shared" si="7"/>
        <v>0.13053923502176976</v>
      </c>
      <c r="I14" s="32">
        <f t="shared" si="7"/>
        <v>1.041843512088342E-2</v>
      </c>
      <c r="J14" s="32">
        <f t="shared" si="7"/>
        <v>0.62668171566437947</v>
      </c>
      <c r="K14" s="32">
        <f t="shared" si="7"/>
        <v>0.76975680806313107</v>
      </c>
      <c r="L14" s="32">
        <f t="shared" si="7"/>
        <v>8.9342158231649066E-2</v>
      </c>
      <c r="M14" s="32">
        <f t="shared" si="7"/>
        <v>3.2495426693125128E-2</v>
      </c>
      <c r="N14" s="33">
        <f t="shared" si="7"/>
        <v>4.0891126742373107E-2</v>
      </c>
    </row>
    <row r="15" spans="1:16" ht="15" customHeight="1" x14ac:dyDescent="0.25">
      <c r="A15" s="7"/>
      <c r="B15" s="14">
        <v>78</v>
      </c>
      <c r="D15" s="65" t="s">
        <v>28</v>
      </c>
      <c r="E15" s="78">
        <f>SUM(E14:N14)</f>
        <v>1.9560936887875466</v>
      </c>
      <c r="F15" s="78"/>
      <c r="G15" s="76" t="str">
        <f>IF(E15&lt;K15,"&lt;","&gt;")</f>
        <v>&lt;</v>
      </c>
      <c r="H15" s="74" t="s">
        <v>29</v>
      </c>
      <c r="I15" s="74"/>
      <c r="J15" s="74"/>
      <c r="K15" s="72">
        <f>CHIINV(1-C3,COUNT(E5:N5)-3)</f>
        <v>14.067140449340165</v>
      </c>
      <c r="L15" s="68" t="s">
        <v>32</v>
      </c>
      <c r="M15" s="68"/>
      <c r="N15" s="70">
        <f>C3*100%</f>
        <v>0.95</v>
      </c>
    </row>
    <row r="16" spans="1:16" ht="15.75" customHeight="1" thickBot="1" x14ac:dyDescent="0.3">
      <c r="A16" s="7"/>
      <c r="B16" s="14">
        <v>74</v>
      </c>
      <c r="D16" s="66"/>
      <c r="E16" s="79"/>
      <c r="F16" s="79"/>
      <c r="G16" s="77"/>
      <c r="H16" s="75"/>
      <c r="I16" s="75"/>
      <c r="J16" s="75"/>
      <c r="K16" s="73"/>
      <c r="L16" s="69"/>
      <c r="M16" s="69"/>
      <c r="N16" s="71"/>
    </row>
    <row r="17" spans="1:14" ht="24.6" x14ac:dyDescent="0.4">
      <c r="A17" s="7"/>
      <c r="B17" s="14">
        <v>79</v>
      </c>
      <c r="D17" s="67" t="str">
        <f>IF(G15="&lt;","Распределение можно считать нормальным","Распределение нельзя считать нормальным")</f>
        <v>Распределение можно считать нормальным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</row>
    <row r="18" spans="1:14" ht="15" x14ac:dyDescent="0.25">
      <c r="A18" s="7"/>
      <c r="B18" s="14">
        <v>65</v>
      </c>
    </row>
    <row r="19" spans="1:14" ht="15" x14ac:dyDescent="0.25">
      <c r="A19" s="7"/>
      <c r="B19" s="14">
        <v>72</v>
      </c>
    </row>
    <row r="20" spans="1:14" ht="15" x14ac:dyDescent="0.25">
      <c r="A20" s="7"/>
      <c r="B20" s="15">
        <v>65</v>
      </c>
    </row>
    <row r="21" spans="1:14" ht="15" x14ac:dyDescent="0.25">
      <c r="A21" s="7"/>
      <c r="B21" s="15">
        <v>71</v>
      </c>
    </row>
    <row r="22" spans="1:14" ht="15" x14ac:dyDescent="0.25">
      <c r="A22" s="7"/>
      <c r="B22" s="15">
        <v>70</v>
      </c>
    </row>
    <row r="23" spans="1:14" ht="15" x14ac:dyDescent="0.25">
      <c r="A23" s="7"/>
      <c r="B23" s="15">
        <v>69</v>
      </c>
    </row>
    <row r="24" spans="1:14" ht="15" x14ac:dyDescent="0.25">
      <c r="A24" s="7"/>
      <c r="B24" s="15">
        <v>69</v>
      </c>
    </row>
    <row r="25" spans="1:14" ht="15" x14ac:dyDescent="0.25">
      <c r="A25" s="7"/>
      <c r="B25" s="15">
        <v>76</v>
      </c>
    </row>
    <row r="26" spans="1:14" ht="15" x14ac:dyDescent="0.25">
      <c r="A26" s="7"/>
      <c r="B26" s="15">
        <v>71</v>
      </c>
    </row>
    <row r="27" spans="1:14" ht="15" x14ac:dyDescent="0.25">
      <c r="A27" s="7"/>
      <c r="B27" s="15">
        <v>63</v>
      </c>
    </row>
    <row r="28" spans="1:14" ht="15" x14ac:dyDescent="0.25">
      <c r="A28" s="7"/>
      <c r="B28" s="15">
        <v>77</v>
      </c>
    </row>
    <row r="29" spans="1:14" ht="15" x14ac:dyDescent="0.25">
      <c r="A29" s="7"/>
      <c r="B29" s="15">
        <v>75</v>
      </c>
    </row>
    <row r="30" spans="1:14" ht="15" x14ac:dyDescent="0.25">
      <c r="A30" s="7"/>
      <c r="B30" s="15">
        <v>70</v>
      </c>
    </row>
    <row r="31" spans="1:14" ht="15" x14ac:dyDescent="0.25">
      <c r="A31" s="7"/>
      <c r="B31" s="15">
        <v>74</v>
      </c>
    </row>
    <row r="32" spans="1:14" ht="15" x14ac:dyDescent="0.25">
      <c r="A32" s="7"/>
      <c r="B32" s="15">
        <v>65</v>
      </c>
    </row>
    <row r="33" spans="1:2" ht="15" x14ac:dyDescent="0.25">
      <c r="A33" s="7"/>
      <c r="B33" s="15">
        <v>71</v>
      </c>
    </row>
    <row r="34" spans="1:2" ht="15" x14ac:dyDescent="0.25">
      <c r="A34" s="7"/>
      <c r="B34" s="15">
        <v>68</v>
      </c>
    </row>
    <row r="35" spans="1:2" ht="15" x14ac:dyDescent="0.25">
      <c r="A35" s="7"/>
      <c r="B35" s="15">
        <v>74</v>
      </c>
    </row>
    <row r="36" spans="1:2" ht="15" x14ac:dyDescent="0.25">
      <c r="A36" s="7"/>
      <c r="B36" s="15">
        <v>69</v>
      </c>
    </row>
    <row r="37" spans="1:2" ht="15" x14ac:dyDescent="0.25">
      <c r="A37" s="7"/>
      <c r="B37" s="15">
        <v>69</v>
      </c>
    </row>
    <row r="38" spans="1:2" ht="15" x14ac:dyDescent="0.25">
      <c r="A38" s="7"/>
      <c r="B38" s="15">
        <v>66</v>
      </c>
    </row>
    <row r="39" spans="1:2" ht="15" x14ac:dyDescent="0.25">
      <c r="A39" s="7"/>
      <c r="B39" s="15">
        <v>70</v>
      </c>
    </row>
    <row r="40" spans="1:2" ht="15" x14ac:dyDescent="0.25">
      <c r="A40" s="7"/>
      <c r="B40" s="15">
        <v>69</v>
      </c>
    </row>
    <row r="41" spans="1:2" ht="15" x14ac:dyDescent="0.25">
      <c r="A41" s="7"/>
      <c r="B41" s="15">
        <v>73</v>
      </c>
    </row>
    <row r="42" spans="1:2" ht="15" x14ac:dyDescent="0.25">
      <c r="A42" s="7"/>
      <c r="B42" s="15">
        <v>74</v>
      </c>
    </row>
    <row r="43" spans="1:2" ht="15" x14ac:dyDescent="0.25">
      <c r="A43" s="7"/>
      <c r="B43" s="15">
        <v>80</v>
      </c>
    </row>
    <row r="44" spans="1:2" ht="15" x14ac:dyDescent="0.25">
      <c r="A44" s="7"/>
      <c r="B44" s="15">
        <v>69</v>
      </c>
    </row>
    <row r="45" spans="1:2" ht="15" x14ac:dyDescent="0.25">
      <c r="A45" s="7"/>
      <c r="B45" s="15">
        <v>73</v>
      </c>
    </row>
    <row r="46" spans="1:2" ht="15" x14ac:dyDescent="0.25">
      <c r="A46" s="7"/>
      <c r="B46" s="15">
        <v>76</v>
      </c>
    </row>
    <row r="47" spans="1:2" ht="15" x14ac:dyDescent="0.25">
      <c r="A47" s="7"/>
      <c r="B47" s="15">
        <v>69</v>
      </c>
    </row>
    <row r="48" spans="1:2" ht="15" x14ac:dyDescent="0.25">
      <c r="A48" s="7"/>
      <c r="B48" s="15">
        <v>69</v>
      </c>
    </row>
    <row r="49" spans="1:2" ht="15" x14ac:dyDescent="0.25">
      <c r="A49" s="7"/>
      <c r="B49" s="15">
        <v>67</v>
      </c>
    </row>
    <row r="50" spans="1:2" ht="15" x14ac:dyDescent="0.25">
      <c r="A50" s="7"/>
      <c r="B50" s="15">
        <v>67</v>
      </c>
    </row>
    <row r="51" spans="1:2" ht="15" x14ac:dyDescent="0.25">
      <c r="A51" s="7"/>
      <c r="B51" s="15">
        <v>74</v>
      </c>
    </row>
    <row r="52" spans="1:2" ht="15" x14ac:dyDescent="0.25">
      <c r="A52" s="7"/>
      <c r="B52" s="15">
        <v>68</v>
      </c>
    </row>
    <row r="53" spans="1:2" ht="15" x14ac:dyDescent="0.25">
      <c r="A53" s="7"/>
      <c r="B53" s="15">
        <v>74</v>
      </c>
    </row>
    <row r="54" spans="1:2" ht="15" x14ac:dyDescent="0.25">
      <c r="A54" s="7"/>
      <c r="B54" s="15">
        <v>60</v>
      </c>
    </row>
    <row r="55" spans="1:2" ht="15" x14ac:dyDescent="0.25">
      <c r="A55" s="7"/>
      <c r="B55" s="15">
        <v>70</v>
      </c>
    </row>
    <row r="56" spans="1:2" ht="15" x14ac:dyDescent="0.25">
      <c r="A56" s="7"/>
      <c r="B56" s="15">
        <v>66</v>
      </c>
    </row>
    <row r="57" spans="1:2" ht="15" x14ac:dyDescent="0.25">
      <c r="A57" s="7"/>
      <c r="B57" s="15">
        <v>70</v>
      </c>
    </row>
    <row r="58" spans="1:2" ht="15" x14ac:dyDescent="0.25">
      <c r="A58" s="7"/>
      <c r="B58" s="15">
        <v>68</v>
      </c>
    </row>
    <row r="59" spans="1:2" ht="15" x14ac:dyDescent="0.25">
      <c r="A59" s="7"/>
      <c r="B59" s="15">
        <v>64</v>
      </c>
    </row>
    <row r="60" spans="1:2" ht="15" x14ac:dyDescent="0.25">
      <c r="A60" s="7"/>
      <c r="B60" s="15">
        <v>75</v>
      </c>
    </row>
    <row r="61" spans="1:2" ht="15" x14ac:dyDescent="0.25">
      <c r="A61" s="7"/>
      <c r="B61" s="15">
        <v>78</v>
      </c>
    </row>
    <row r="62" spans="1:2" ht="15" x14ac:dyDescent="0.25">
      <c r="A62" s="7"/>
      <c r="B62" s="15">
        <v>71</v>
      </c>
    </row>
    <row r="63" spans="1:2" ht="15" x14ac:dyDescent="0.25">
      <c r="A63" s="7"/>
      <c r="B63" s="15">
        <v>70</v>
      </c>
    </row>
    <row r="64" spans="1:2" ht="15" x14ac:dyDescent="0.25">
      <c r="A64" s="7"/>
      <c r="B64" s="15">
        <v>69</v>
      </c>
    </row>
    <row r="65" spans="1:2" ht="15" x14ac:dyDescent="0.25">
      <c r="A65" s="7"/>
      <c r="B65" s="15">
        <v>73</v>
      </c>
    </row>
    <row r="66" spans="1:2" ht="15" x14ac:dyDescent="0.25">
      <c r="A66" s="7"/>
      <c r="B66" s="15">
        <v>75</v>
      </c>
    </row>
    <row r="67" spans="1:2" ht="15" x14ac:dyDescent="0.25">
      <c r="A67" s="7"/>
      <c r="B67" s="15">
        <v>74</v>
      </c>
    </row>
    <row r="68" spans="1:2" ht="15" x14ac:dyDescent="0.25">
      <c r="A68" s="7"/>
      <c r="B68" s="15">
        <v>72</v>
      </c>
    </row>
    <row r="69" spans="1:2" ht="15" x14ac:dyDescent="0.25">
      <c r="A69" s="7"/>
      <c r="B69" s="15">
        <v>80</v>
      </c>
    </row>
    <row r="70" spans="1:2" ht="15" x14ac:dyDescent="0.25">
      <c r="A70" s="7"/>
      <c r="B70" s="15">
        <v>72</v>
      </c>
    </row>
    <row r="71" spans="1:2" ht="15" x14ac:dyDescent="0.25">
      <c r="A71" s="7"/>
      <c r="B71" s="15">
        <v>69</v>
      </c>
    </row>
    <row r="72" spans="1:2" ht="15" x14ac:dyDescent="0.25">
      <c r="A72" s="7"/>
      <c r="B72" s="15">
        <v>69</v>
      </c>
    </row>
    <row r="73" spans="1:2" ht="15" x14ac:dyDescent="0.25">
      <c r="A73" s="7"/>
      <c r="B73" s="15">
        <v>71</v>
      </c>
    </row>
    <row r="74" spans="1:2" ht="15" x14ac:dyDescent="0.25">
      <c r="A74" s="7"/>
      <c r="B74" s="15">
        <v>70</v>
      </c>
    </row>
    <row r="75" spans="1:2" ht="15" x14ac:dyDescent="0.25">
      <c r="A75" s="7"/>
      <c r="B75" s="15">
        <v>73</v>
      </c>
    </row>
    <row r="76" spans="1:2" ht="15" x14ac:dyDescent="0.25">
      <c r="A76" s="7"/>
      <c r="B76" s="15">
        <v>65</v>
      </c>
    </row>
    <row r="77" spans="1:2" ht="15" x14ac:dyDescent="0.25">
      <c r="A77" s="7"/>
      <c r="B77" s="15">
        <v>66</v>
      </c>
    </row>
    <row r="78" spans="1:2" ht="15" x14ac:dyDescent="0.25">
      <c r="A78" s="7"/>
      <c r="B78" s="15">
        <v>67</v>
      </c>
    </row>
    <row r="79" spans="1:2" ht="15" x14ac:dyDescent="0.25">
      <c r="A79" s="7"/>
      <c r="B79" s="15">
        <v>69</v>
      </c>
    </row>
    <row r="80" spans="1:2" ht="15" x14ac:dyDescent="0.25">
      <c r="A80" s="7"/>
      <c r="B80" s="15">
        <v>71</v>
      </c>
    </row>
    <row r="81" spans="1:2" ht="15" x14ac:dyDescent="0.25">
      <c r="A81" s="7"/>
      <c r="B81" s="15">
        <v>70</v>
      </c>
    </row>
    <row r="82" spans="1:2" ht="15" x14ac:dyDescent="0.25">
      <c r="A82" s="7"/>
      <c r="B82" s="15">
        <v>72</v>
      </c>
    </row>
    <row r="83" spans="1:2" ht="15" x14ac:dyDescent="0.25">
      <c r="A83" s="7"/>
      <c r="B83" s="15">
        <v>76</v>
      </c>
    </row>
    <row r="84" spans="1:2" ht="15" x14ac:dyDescent="0.25">
      <c r="A84" s="7"/>
      <c r="B84" s="15">
        <v>72</v>
      </c>
    </row>
    <row r="85" spans="1:2" ht="15" x14ac:dyDescent="0.25">
      <c r="A85" s="7"/>
      <c r="B85" s="15">
        <v>73</v>
      </c>
    </row>
    <row r="86" spans="1:2" ht="15" x14ac:dyDescent="0.25">
      <c r="A86" s="7"/>
      <c r="B86" s="15">
        <v>64</v>
      </c>
    </row>
    <row r="87" spans="1:2" ht="15" x14ac:dyDescent="0.25">
      <c r="A87" s="7"/>
      <c r="B87" s="15">
        <v>74</v>
      </c>
    </row>
    <row r="88" spans="1:2" ht="15" x14ac:dyDescent="0.25">
      <c r="A88" s="7"/>
      <c r="B88" s="15">
        <v>71</v>
      </c>
    </row>
    <row r="89" spans="1:2" ht="15" x14ac:dyDescent="0.25">
      <c r="A89" s="7"/>
      <c r="B89" s="15">
        <v>76</v>
      </c>
    </row>
    <row r="90" spans="1:2" ht="15" x14ac:dyDescent="0.25">
      <c r="A90" s="7"/>
      <c r="B90" s="15">
        <v>68</v>
      </c>
    </row>
    <row r="91" spans="1:2" ht="15" x14ac:dyDescent="0.25">
      <c r="A91" s="7"/>
      <c r="B91" s="15">
        <v>69</v>
      </c>
    </row>
    <row r="92" spans="1:2" ht="15" x14ac:dyDescent="0.25">
      <c r="A92" s="7"/>
      <c r="B92" s="15">
        <v>75</v>
      </c>
    </row>
    <row r="93" spans="1:2" ht="15" x14ac:dyDescent="0.25">
      <c r="A93" s="7"/>
      <c r="B93" s="15">
        <v>76</v>
      </c>
    </row>
    <row r="94" spans="1:2" ht="15" x14ac:dyDescent="0.25">
      <c r="A94" s="7"/>
      <c r="B94" s="15">
        <v>73</v>
      </c>
    </row>
    <row r="95" spans="1:2" ht="15" x14ac:dyDescent="0.25">
      <c r="A95" s="7"/>
      <c r="B95" s="15">
        <v>74</v>
      </c>
    </row>
    <row r="96" spans="1:2" ht="15" x14ac:dyDescent="0.25">
      <c r="A96" s="7"/>
      <c r="B96" s="15">
        <v>78</v>
      </c>
    </row>
    <row r="97" spans="1:2" ht="15" x14ac:dyDescent="0.25">
      <c r="A97" s="7"/>
      <c r="B97" s="15">
        <v>66</v>
      </c>
    </row>
    <row r="98" spans="1:2" ht="15" x14ac:dyDescent="0.25">
      <c r="A98" s="7"/>
      <c r="B98" s="15">
        <v>75</v>
      </c>
    </row>
    <row r="99" spans="1:2" ht="15" x14ac:dyDescent="0.25">
      <c r="A99" s="7"/>
      <c r="B99" s="15">
        <v>72</v>
      </c>
    </row>
    <row r="100" spans="1:2" ht="15" x14ac:dyDescent="0.25">
      <c r="A100" s="7"/>
      <c r="B100" s="15">
        <v>69</v>
      </c>
    </row>
    <row r="101" spans="1:2" ht="15" x14ac:dyDescent="0.25">
      <c r="A101" s="7"/>
      <c r="B101" s="15">
        <v>68</v>
      </c>
    </row>
    <row r="102" spans="1:2" ht="15" x14ac:dyDescent="0.25">
      <c r="A102" s="7"/>
      <c r="B102" s="15">
        <v>63</v>
      </c>
    </row>
    <row r="103" spans="1:2" ht="15" x14ac:dyDescent="0.25">
      <c r="A103" s="7"/>
      <c r="B103" s="15">
        <v>70</v>
      </c>
    </row>
    <row r="104" spans="1:2" ht="15" x14ac:dyDescent="0.25">
      <c r="A104" s="7"/>
      <c r="B104" s="15">
        <v>70</v>
      </c>
    </row>
    <row r="105" spans="1:2" ht="15" x14ac:dyDescent="0.25">
      <c r="A105" s="7"/>
      <c r="B105" s="15">
        <v>78</v>
      </c>
    </row>
    <row r="106" spans="1:2" ht="15" x14ac:dyDescent="0.25">
      <c r="A106" s="7"/>
      <c r="B106" s="15">
        <v>76</v>
      </c>
    </row>
    <row r="107" spans="1:2" ht="15" x14ac:dyDescent="0.25">
      <c r="A107" s="7"/>
      <c r="B107" s="15">
        <v>73</v>
      </c>
    </row>
    <row r="108" spans="1:2" ht="15" x14ac:dyDescent="0.25">
      <c r="A108" s="7"/>
      <c r="B108" s="15">
        <v>73</v>
      </c>
    </row>
    <row r="109" spans="1:2" ht="15" x14ac:dyDescent="0.25">
      <c r="A109" s="7"/>
      <c r="B109" s="15">
        <v>67</v>
      </c>
    </row>
    <row r="110" spans="1:2" ht="15" x14ac:dyDescent="0.25">
      <c r="A110" s="7"/>
      <c r="B110" s="15">
        <v>71</v>
      </c>
    </row>
    <row r="111" spans="1:2" ht="15" x14ac:dyDescent="0.25">
      <c r="A111" s="7"/>
      <c r="B111" s="15">
        <v>66</v>
      </c>
    </row>
    <row r="112" spans="1:2" ht="15" x14ac:dyDescent="0.25">
      <c r="A112" s="7"/>
      <c r="B112" s="15">
        <v>66</v>
      </c>
    </row>
    <row r="113" spans="1:2" ht="15" x14ac:dyDescent="0.25">
      <c r="A113" s="7"/>
      <c r="B113" s="15">
        <v>72</v>
      </c>
    </row>
    <row r="114" spans="1:2" ht="15" x14ac:dyDescent="0.25">
      <c r="A114" s="7"/>
      <c r="B114" s="15">
        <v>69</v>
      </c>
    </row>
    <row r="115" spans="1:2" ht="15" x14ac:dyDescent="0.25">
      <c r="A115" s="7"/>
      <c r="B115" s="15">
        <v>71</v>
      </c>
    </row>
    <row r="116" spans="1:2" ht="15" x14ac:dyDescent="0.25">
      <c r="A116" s="7"/>
      <c r="B116" s="15">
        <v>71</v>
      </c>
    </row>
    <row r="117" spans="1:2" ht="15" x14ac:dyDescent="0.25">
      <c r="A117" s="7"/>
      <c r="B117" s="15">
        <v>68</v>
      </c>
    </row>
    <row r="118" spans="1:2" ht="15" x14ac:dyDescent="0.25">
      <c r="A118" s="7"/>
      <c r="B118" s="15">
        <v>72</v>
      </c>
    </row>
    <row r="119" spans="1:2" ht="15" x14ac:dyDescent="0.25">
      <c r="A119" s="7"/>
      <c r="B119" s="15">
        <v>69</v>
      </c>
    </row>
    <row r="120" spans="1:2" ht="15" x14ac:dyDescent="0.25">
      <c r="A120" s="7"/>
      <c r="B120" s="15">
        <v>73</v>
      </c>
    </row>
    <row r="121" spans="1:2" ht="15" x14ac:dyDescent="0.25">
      <c r="A121" s="7"/>
      <c r="B121" s="15">
        <v>73</v>
      </c>
    </row>
    <row r="122" spans="1:2" ht="15" x14ac:dyDescent="0.25">
      <c r="A122" s="7"/>
      <c r="B122" s="15">
        <v>66</v>
      </c>
    </row>
    <row r="123" spans="1:2" ht="15" x14ac:dyDescent="0.25">
      <c r="A123" s="7"/>
      <c r="B123" s="15">
        <v>72</v>
      </c>
    </row>
    <row r="124" spans="1:2" ht="15" x14ac:dyDescent="0.25">
      <c r="A124" s="7"/>
      <c r="B124" s="15">
        <v>73</v>
      </c>
    </row>
    <row r="125" spans="1:2" ht="15" x14ac:dyDescent="0.25">
      <c r="A125" s="7"/>
      <c r="B125" s="15">
        <v>70</v>
      </c>
    </row>
    <row r="126" spans="1:2" ht="15" x14ac:dyDescent="0.25">
      <c r="A126" s="7"/>
      <c r="B126" s="15">
        <v>69</v>
      </c>
    </row>
    <row r="127" spans="1:2" ht="15" x14ac:dyDescent="0.25">
      <c r="A127" s="7"/>
      <c r="B127" s="15">
        <v>74</v>
      </c>
    </row>
    <row r="128" spans="1:2" ht="15" x14ac:dyDescent="0.25">
      <c r="A128" s="7"/>
      <c r="B128" s="15">
        <v>72</v>
      </c>
    </row>
    <row r="129" spans="1:2" ht="15" x14ac:dyDescent="0.25">
      <c r="A129" s="7"/>
      <c r="B129" s="15">
        <v>69</v>
      </c>
    </row>
    <row r="130" spans="1:2" ht="15" x14ac:dyDescent="0.25">
      <c r="A130" s="7"/>
      <c r="B130" s="15">
        <v>74</v>
      </c>
    </row>
    <row r="131" spans="1:2" ht="15" x14ac:dyDescent="0.25">
      <c r="A131" s="7"/>
      <c r="B131" s="15">
        <v>70</v>
      </c>
    </row>
    <row r="132" spans="1:2" ht="15" x14ac:dyDescent="0.25">
      <c r="A132" s="7"/>
      <c r="B132" s="15">
        <v>74</v>
      </c>
    </row>
    <row r="133" spans="1:2" ht="15" x14ac:dyDescent="0.25">
      <c r="A133" s="7"/>
      <c r="B133" s="15">
        <v>72</v>
      </c>
    </row>
    <row r="134" spans="1:2" ht="15" x14ac:dyDescent="0.25">
      <c r="A134" s="7"/>
      <c r="B134" s="15">
        <v>76</v>
      </c>
    </row>
    <row r="135" spans="1:2" ht="15" x14ac:dyDescent="0.25">
      <c r="A135" s="7"/>
      <c r="B135" s="15">
        <v>71</v>
      </c>
    </row>
    <row r="136" spans="1:2" ht="15" x14ac:dyDescent="0.25">
      <c r="A136" s="7"/>
      <c r="B136" s="15">
        <v>66</v>
      </c>
    </row>
    <row r="137" spans="1:2" ht="15" x14ac:dyDescent="0.25">
      <c r="A137" s="7"/>
      <c r="B137" s="15">
        <v>62</v>
      </c>
    </row>
    <row r="138" spans="1:2" ht="15" x14ac:dyDescent="0.25">
      <c r="A138" s="7"/>
      <c r="B138" s="15">
        <v>69</v>
      </c>
    </row>
    <row r="139" spans="1:2" ht="15" x14ac:dyDescent="0.25">
      <c r="A139" s="7"/>
      <c r="B139" s="15">
        <v>74</v>
      </c>
    </row>
    <row r="140" spans="1:2" ht="15" x14ac:dyDescent="0.25">
      <c r="A140" s="7"/>
      <c r="B140" s="15">
        <v>76</v>
      </c>
    </row>
    <row r="141" spans="1:2" ht="15" x14ac:dyDescent="0.25">
      <c r="A141" s="7"/>
      <c r="B141" s="15">
        <v>74</v>
      </c>
    </row>
    <row r="142" spans="1:2" ht="15" x14ac:dyDescent="0.25">
      <c r="A142" s="7"/>
      <c r="B142" s="15">
        <v>69</v>
      </c>
    </row>
    <row r="143" spans="1:2" ht="15" x14ac:dyDescent="0.25">
      <c r="A143" s="7"/>
      <c r="B143" s="15">
        <v>64</v>
      </c>
    </row>
    <row r="144" spans="1:2" ht="15" x14ac:dyDescent="0.25">
      <c r="A144" s="7"/>
      <c r="B144" s="15">
        <v>75</v>
      </c>
    </row>
    <row r="145" spans="1:2" ht="15" x14ac:dyDescent="0.25">
      <c r="A145" s="7"/>
      <c r="B145" s="15">
        <v>71</v>
      </c>
    </row>
    <row r="146" spans="1:2" ht="15" x14ac:dyDescent="0.25">
      <c r="A146" s="7"/>
      <c r="B146" s="15">
        <v>76</v>
      </c>
    </row>
    <row r="147" spans="1:2" ht="15" x14ac:dyDescent="0.25">
      <c r="A147" s="7"/>
      <c r="B147" s="15">
        <v>68</v>
      </c>
    </row>
    <row r="148" spans="1:2" ht="15" x14ac:dyDescent="0.25">
      <c r="A148" s="7"/>
      <c r="B148" s="15">
        <v>68</v>
      </c>
    </row>
    <row r="149" spans="1:2" ht="15" x14ac:dyDescent="0.25">
      <c r="A149" s="7"/>
      <c r="B149" s="15">
        <v>78</v>
      </c>
    </row>
    <row r="150" spans="1:2" ht="15" x14ac:dyDescent="0.25">
      <c r="A150" s="7"/>
      <c r="B150" s="15">
        <v>71</v>
      </c>
    </row>
    <row r="151" spans="1:2" ht="15" x14ac:dyDescent="0.25">
      <c r="A151" s="7"/>
      <c r="B151" s="15">
        <v>71</v>
      </c>
    </row>
    <row r="152" spans="1:2" ht="15" x14ac:dyDescent="0.25">
      <c r="A152" s="7"/>
      <c r="B152" s="15">
        <v>68</v>
      </c>
    </row>
    <row r="153" spans="1:2" ht="15" x14ac:dyDescent="0.25">
      <c r="A153" s="7"/>
      <c r="B153" s="15">
        <v>67</v>
      </c>
    </row>
    <row r="154" spans="1:2" ht="15" x14ac:dyDescent="0.25">
      <c r="A154" s="7"/>
      <c r="B154" s="15">
        <v>74</v>
      </c>
    </row>
    <row r="155" spans="1:2" ht="15" x14ac:dyDescent="0.25">
      <c r="A155" s="7"/>
      <c r="B155" s="15">
        <v>68</v>
      </c>
    </row>
    <row r="156" spans="1:2" ht="15" x14ac:dyDescent="0.25">
      <c r="A156" s="7"/>
      <c r="B156" s="15">
        <v>81</v>
      </c>
    </row>
    <row r="157" spans="1:2" ht="15" x14ac:dyDescent="0.25">
      <c r="A157" s="7"/>
      <c r="B157" s="15">
        <v>72</v>
      </c>
    </row>
    <row r="158" spans="1:2" ht="15" x14ac:dyDescent="0.25">
      <c r="A158" s="7"/>
      <c r="B158" s="15">
        <v>68</v>
      </c>
    </row>
    <row r="159" spans="1:2" ht="15" x14ac:dyDescent="0.25">
      <c r="A159" s="7"/>
      <c r="B159" s="15">
        <v>72</v>
      </c>
    </row>
    <row r="160" spans="1:2" ht="15" x14ac:dyDescent="0.25">
      <c r="A160" s="7"/>
      <c r="B160" s="15">
        <v>71</v>
      </c>
    </row>
    <row r="161" spans="1:2" ht="15" x14ac:dyDescent="0.25">
      <c r="A161" s="7"/>
      <c r="B161" s="15">
        <v>71</v>
      </c>
    </row>
    <row r="162" spans="1:2" ht="15" x14ac:dyDescent="0.25">
      <c r="A162" s="7"/>
      <c r="B162" s="15">
        <v>71</v>
      </c>
    </row>
    <row r="163" spans="1:2" ht="15" x14ac:dyDescent="0.25">
      <c r="A163" s="7"/>
      <c r="B163" s="15">
        <v>69</v>
      </c>
    </row>
    <row r="164" spans="1:2" ht="15" x14ac:dyDescent="0.25">
      <c r="A164" s="7"/>
      <c r="B164" s="15">
        <v>61</v>
      </c>
    </row>
    <row r="165" spans="1:2" ht="15" x14ac:dyDescent="0.25">
      <c r="A165" s="7"/>
      <c r="B165" s="15">
        <v>74</v>
      </c>
    </row>
    <row r="166" spans="1:2" ht="15" x14ac:dyDescent="0.25">
      <c r="A166" s="7"/>
      <c r="B166" s="15">
        <v>66</v>
      </c>
    </row>
    <row r="167" spans="1:2" ht="15" x14ac:dyDescent="0.25">
      <c r="A167" s="7"/>
      <c r="B167" s="15">
        <v>70</v>
      </c>
    </row>
    <row r="168" spans="1:2" ht="15" x14ac:dyDescent="0.25">
      <c r="A168" s="7"/>
      <c r="B168" s="15">
        <v>72</v>
      </c>
    </row>
    <row r="169" spans="1:2" ht="15" x14ac:dyDescent="0.25">
      <c r="A169" s="7"/>
      <c r="B169" s="15">
        <v>65</v>
      </c>
    </row>
    <row r="170" spans="1:2" ht="15" x14ac:dyDescent="0.25">
      <c r="A170" s="7"/>
      <c r="B170" s="15">
        <v>67</v>
      </c>
    </row>
    <row r="171" spans="1:2" ht="15" x14ac:dyDescent="0.25">
      <c r="A171" s="7"/>
      <c r="B171" s="15">
        <v>73</v>
      </c>
    </row>
    <row r="172" spans="1:2" ht="15" x14ac:dyDescent="0.25">
      <c r="A172" s="7"/>
      <c r="B172" s="15">
        <v>78</v>
      </c>
    </row>
    <row r="173" spans="1:2" ht="15" x14ac:dyDescent="0.25">
      <c r="A173" s="7"/>
      <c r="B173" s="15">
        <v>73</v>
      </c>
    </row>
    <row r="174" spans="1:2" ht="15" x14ac:dyDescent="0.25">
      <c r="A174" s="7"/>
      <c r="B174" s="15">
        <v>71</v>
      </c>
    </row>
    <row r="175" spans="1:2" ht="15" x14ac:dyDescent="0.25">
      <c r="A175" s="7"/>
      <c r="B175" s="15">
        <v>75</v>
      </c>
    </row>
    <row r="176" spans="1:2" ht="15" x14ac:dyDescent="0.25">
      <c r="A176" s="7"/>
      <c r="B176" s="15">
        <v>73</v>
      </c>
    </row>
    <row r="177" spans="1:2" ht="15" x14ac:dyDescent="0.25">
      <c r="A177" s="7"/>
      <c r="B177" s="15">
        <v>71</v>
      </c>
    </row>
    <row r="178" spans="1:2" ht="15" x14ac:dyDescent="0.25">
      <c r="A178" s="7"/>
      <c r="B178" s="15">
        <v>72</v>
      </c>
    </row>
    <row r="179" spans="1:2" ht="15" x14ac:dyDescent="0.25">
      <c r="A179" s="7"/>
      <c r="B179" s="15">
        <v>68</v>
      </c>
    </row>
    <row r="180" spans="1:2" ht="15" x14ac:dyDescent="0.25">
      <c r="A180" s="7"/>
      <c r="B180" s="15">
        <v>67</v>
      </c>
    </row>
    <row r="181" spans="1:2" ht="15" x14ac:dyDescent="0.25">
      <c r="A181" s="7"/>
      <c r="B181" s="15">
        <v>69</v>
      </c>
    </row>
    <row r="182" spans="1:2" ht="15" x14ac:dyDescent="0.25">
      <c r="A182" s="7"/>
      <c r="B182" s="15">
        <v>69</v>
      </c>
    </row>
    <row r="183" spans="1:2" ht="15" x14ac:dyDescent="0.25">
      <c r="A183" s="7"/>
      <c r="B183" s="15">
        <v>77</v>
      </c>
    </row>
    <row r="184" spans="1:2" ht="15" x14ac:dyDescent="0.25">
      <c r="A184" s="7"/>
      <c r="B184" s="15">
        <v>63</v>
      </c>
    </row>
    <row r="185" spans="1:2" ht="15" x14ac:dyDescent="0.25">
      <c r="A185" s="7"/>
      <c r="B185" s="15">
        <v>71</v>
      </c>
    </row>
    <row r="186" spans="1:2" ht="15" x14ac:dyDescent="0.25">
      <c r="A186" s="7"/>
      <c r="B186" s="15">
        <v>74</v>
      </c>
    </row>
    <row r="187" spans="1:2" ht="15" x14ac:dyDescent="0.25">
      <c r="A187" s="7"/>
      <c r="B187" s="15">
        <v>67</v>
      </c>
    </row>
    <row r="188" spans="1:2" ht="15" x14ac:dyDescent="0.25">
      <c r="A188" s="7"/>
      <c r="B188" s="15">
        <v>68</v>
      </c>
    </row>
    <row r="189" spans="1:2" ht="15" x14ac:dyDescent="0.25">
      <c r="A189" s="7"/>
      <c r="B189" s="15">
        <v>69</v>
      </c>
    </row>
    <row r="190" spans="1:2" ht="15" x14ac:dyDescent="0.25">
      <c r="A190" s="7"/>
      <c r="B190" s="15">
        <v>74</v>
      </c>
    </row>
    <row r="191" spans="1:2" ht="15" x14ac:dyDescent="0.25">
      <c r="A191" s="7"/>
      <c r="B191" s="15">
        <v>69</v>
      </c>
    </row>
    <row r="192" spans="1:2" ht="15" x14ac:dyDescent="0.25">
      <c r="A192" s="7"/>
      <c r="B192" s="15">
        <v>67</v>
      </c>
    </row>
    <row r="193" spans="1:2" ht="15" x14ac:dyDescent="0.25">
      <c r="A193" s="7"/>
      <c r="B193" s="15">
        <v>74</v>
      </c>
    </row>
    <row r="194" spans="1:2" ht="15" x14ac:dyDescent="0.25">
      <c r="A194" s="7"/>
      <c r="B194" s="15">
        <v>66</v>
      </c>
    </row>
    <row r="195" spans="1:2" ht="15" x14ac:dyDescent="0.25">
      <c r="A195" s="7"/>
      <c r="B195" s="15">
        <v>74</v>
      </c>
    </row>
    <row r="196" spans="1:2" ht="15" x14ac:dyDescent="0.25">
      <c r="A196" s="7"/>
      <c r="B196" s="15">
        <v>74</v>
      </c>
    </row>
    <row r="197" spans="1:2" ht="15" x14ac:dyDescent="0.25">
      <c r="A197" s="7"/>
      <c r="B197" s="15">
        <v>69</v>
      </c>
    </row>
    <row r="198" spans="1:2" ht="15" x14ac:dyDescent="0.25">
      <c r="A198" s="7"/>
      <c r="B198" s="15">
        <v>75</v>
      </c>
    </row>
    <row r="199" spans="1:2" ht="15" x14ac:dyDescent="0.25">
      <c r="A199" s="7"/>
      <c r="B199" s="15">
        <v>70</v>
      </c>
    </row>
    <row r="200" spans="1:2" ht="15" x14ac:dyDescent="0.25">
      <c r="A200" s="7"/>
      <c r="B200" s="15">
        <v>73</v>
      </c>
    </row>
    <row r="201" spans="1:2" ht="15" x14ac:dyDescent="0.25">
      <c r="A201" s="7"/>
      <c r="B201" s="15">
        <v>63</v>
      </c>
    </row>
    <row r="202" spans="1:2" ht="15" x14ac:dyDescent="0.25">
      <c r="A202" s="7"/>
      <c r="B202" s="15">
        <v>77</v>
      </c>
    </row>
    <row r="203" spans="1:2" ht="15" x14ac:dyDescent="0.25">
      <c r="A203" s="7"/>
      <c r="B203" s="15">
        <v>74</v>
      </c>
    </row>
    <row r="204" spans="1:2" ht="15" x14ac:dyDescent="0.25">
      <c r="A204" s="7"/>
      <c r="B204" s="15">
        <v>75</v>
      </c>
    </row>
    <row r="205" spans="1:2" ht="29.25" customHeight="1" thickBot="1" x14ac:dyDescent="0.3">
      <c r="A205" s="12" t="s">
        <v>15</v>
      </c>
      <c r="B205" s="16"/>
    </row>
    <row r="206" spans="1:2" ht="15.6" x14ac:dyDescent="0.3">
      <c r="A206" s="3" t="s">
        <v>2</v>
      </c>
      <c r="B206" s="61">
        <f>AVERAGE(B5:B205)</f>
        <v>70.814999999999998</v>
      </c>
    </row>
    <row r="207" spans="1:2" ht="15.6" x14ac:dyDescent="0.3">
      <c r="A207" s="4" t="s">
        <v>8</v>
      </c>
      <c r="B207" s="8">
        <f>COUNT(B5:B205)</f>
        <v>200</v>
      </c>
    </row>
    <row r="208" spans="1:2" ht="15.6" x14ac:dyDescent="0.3">
      <c r="A208" s="4" t="s">
        <v>17</v>
      </c>
      <c r="B208" s="8">
        <f>MIN(B5:B205)</f>
        <v>60</v>
      </c>
    </row>
    <row r="209" spans="1:2" ht="15.6" x14ac:dyDescent="0.3">
      <c r="A209" s="4" t="s">
        <v>18</v>
      </c>
      <c r="B209" s="8">
        <f>MAX(B6:B206)</f>
        <v>81</v>
      </c>
    </row>
    <row r="210" spans="1:2" ht="15.6" x14ac:dyDescent="0.3">
      <c r="A210" s="4" t="s">
        <v>19</v>
      </c>
      <c r="B210" s="8">
        <f>B209-B208</f>
        <v>21</v>
      </c>
    </row>
    <row r="211" spans="1:2" ht="15" x14ac:dyDescent="0.25">
      <c r="A211" s="4" t="s">
        <v>3</v>
      </c>
      <c r="B211" s="60">
        <f>VARP(B5:B205)</f>
        <v>14.890775000000021</v>
      </c>
    </row>
    <row r="212" spans="1:2" ht="17.399999999999999" x14ac:dyDescent="0.3">
      <c r="A212" s="9" t="s">
        <v>7</v>
      </c>
      <c r="B212" s="60">
        <f>STDEVP(B5:B205)</f>
        <v>3.8588566959657911</v>
      </c>
    </row>
    <row r="213" spans="1:2" ht="15" x14ac:dyDescent="0.25">
      <c r="A213" s="4" t="s">
        <v>4</v>
      </c>
      <c r="B213" s="2">
        <f>MODE(B5:B205)</f>
        <v>69</v>
      </c>
    </row>
    <row r="214" spans="1:2" ht="15" x14ac:dyDescent="0.25">
      <c r="A214" s="4" t="s">
        <v>5</v>
      </c>
      <c r="B214" s="2">
        <f>MEDIAN(B5:B205)</f>
        <v>71</v>
      </c>
    </row>
    <row r="215" spans="1:2" ht="15" x14ac:dyDescent="0.25">
      <c r="A215" s="4" t="s">
        <v>9</v>
      </c>
      <c r="B215" s="57">
        <f>STDEV(B5:B205)</f>
        <v>3.8685401658862739</v>
      </c>
    </row>
    <row r="216" spans="1:2" ht="15.6" x14ac:dyDescent="0.3">
      <c r="A216" s="4" t="s">
        <v>16</v>
      </c>
      <c r="B216" s="58">
        <f>B215/SQRT(B207)</f>
        <v>0.27354709845907155</v>
      </c>
    </row>
    <row r="217" spans="1:2" ht="18" thickBot="1" x14ac:dyDescent="0.35">
      <c r="A217" s="5" t="s">
        <v>10</v>
      </c>
      <c r="B217" s="59">
        <f>TINV(1-C3,B207-1)*B216</f>
        <v>0.53942299096744539</v>
      </c>
    </row>
  </sheetData>
  <mergeCells count="12">
    <mergeCell ref="A1:H1"/>
    <mergeCell ref="D15:D16"/>
    <mergeCell ref="D17:N17"/>
    <mergeCell ref="L15:M16"/>
    <mergeCell ref="N15:N16"/>
    <mergeCell ref="K15:K16"/>
    <mergeCell ref="H15:J16"/>
    <mergeCell ref="G15:G16"/>
    <mergeCell ref="E15:F16"/>
    <mergeCell ref="D4:N4"/>
    <mergeCell ref="D11:N11"/>
    <mergeCell ref="A2:H2"/>
  </mergeCells>
  <phoneticPr fontId="0" type="noConversion"/>
  <conditionalFormatting sqref="D17:N17">
    <cfRule type="expression" dxfId="0" priority="1" stopIfTrue="1">
      <formula>$G$15="&lt;"</formula>
    </cfRule>
  </conditionalFormatting>
  <pageMargins left="0.21" right="0.24" top="0.14000000000000001" bottom="1" header="0.11" footer="0.5"/>
  <pageSetup paperSize="9" scale="4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50194" r:id="rId4">
          <objectPr defaultSize="0" autoPict="0" r:id="rId5">
            <anchor moveWithCells="1">
              <from>
                <xdr:col>3</xdr:col>
                <xdr:colOff>350520</xdr:colOff>
                <xdr:row>14</xdr:row>
                <xdr:rowOff>22860</xdr:rowOff>
              </from>
              <to>
                <xdr:col>3</xdr:col>
                <xdr:colOff>632460</xdr:colOff>
                <xdr:row>15</xdr:row>
                <xdr:rowOff>182880</xdr:rowOff>
              </to>
            </anchor>
          </objectPr>
        </oleObject>
      </mc:Choice>
      <mc:Fallback>
        <oleObject progId="Equation.3" shapeId="50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Проверка на нормальность</vt:lpstr>
      <vt:lpstr>Min</vt:lpstr>
      <vt:lpstr>sigma</vt:lpstr>
      <vt:lpstr>зн</vt:lpstr>
      <vt:lpstr>Количество</vt:lpstr>
      <vt:lpstr>Среднее</vt:lpstr>
      <vt:lpstr>шир</vt:lpstr>
    </vt:vector>
  </TitlesOfParts>
  <Company>КГМИ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для статистических расчетов</dc:title>
  <dc:creator>Олег Иванович Шилов</dc:creator>
  <cp:lastModifiedBy>Студент</cp:lastModifiedBy>
  <cp:lastPrinted>1998-10-19T18:46:21Z</cp:lastPrinted>
  <dcterms:created xsi:type="dcterms:W3CDTF">1997-11-05T06:04:38Z</dcterms:created>
  <dcterms:modified xsi:type="dcterms:W3CDTF">2020-09-08T20:11:41Z</dcterms:modified>
</cp:coreProperties>
</file>